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<sst xmlns="http://schemas.openxmlformats.org/spreadsheetml/2006/main" count="43" uniqueCount="38">
  <si>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Stipend</t>
  </si>
  <si>
    <t>Social Security (SECA) offset</t>
  </si>
  <si>
    <t>Utilities</t>
  </si>
  <si>
    <t>Housing equity allowance</t>
  </si>
  <si>
    <t>Amount</t>
  </si>
  <si>
    <t xml:space="preserve">Notes </t>
  </si>
  <si>
    <t>Benefits</t>
  </si>
  <si>
    <t>Pension</t>
  </si>
  <si>
    <t>Health Insurance</t>
  </si>
  <si>
    <t>Family maximum for 2014</t>
  </si>
  <si>
    <t>Dental insurance</t>
  </si>
  <si>
    <t>Cash compensation elements</t>
  </si>
  <si>
    <t>Pension Fund value of housing</t>
  </si>
  <si>
    <t>IRS value of housing</t>
  </si>
  <si>
    <t>Total for benefits</t>
  </si>
  <si>
    <t>Continuing education</t>
  </si>
  <si>
    <t>15% above minimum</t>
  </si>
  <si>
    <t>Business expenses</t>
  </si>
  <si>
    <t>Total for expenses</t>
  </si>
  <si>
    <t>Conferences &amp; convention</t>
  </si>
  <si>
    <t>Use actual costs</t>
  </si>
  <si>
    <t xml:space="preserve">TOTAL CASH COST </t>
  </si>
  <si>
    <t xml:space="preserve">Total Clergy Compensation </t>
  </si>
  <si>
    <t>TCC</t>
  </si>
  <si>
    <t>IRS formula (see note 1)</t>
  </si>
  <si>
    <t>Compensation formulas</t>
  </si>
  <si>
    <t>Part-time position, cleric owns housing</t>
  </si>
  <si>
    <t xml:space="preserve"> </t>
  </si>
  <si>
    <t>Cash housing supplement</t>
  </si>
  <si>
    <t>Includes cash housing supplement</t>
  </si>
  <si>
    <t>5+ years ordained experience, mid-sized congregation</t>
  </si>
  <si>
    <t>15% above 2014 minimum</t>
  </si>
  <si>
    <t>Reimbursable expenses</t>
  </si>
  <si>
    <t>Actual cash payment (e6+e7)</t>
  </si>
  <si>
    <t>18% of (e5+e6+e7+e9)</t>
  </si>
  <si>
    <t>(or 3/5ths of full time)</t>
  </si>
  <si>
    <t xml:space="preserve">1. Social Security offset based on stipend + utilities + cash housing supplement. </t>
  </si>
  <si>
    <t>Enter your specific information in highlighted cells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</si>
</sst>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43" fontId="0" fillId="0" borderId="0" xfId="42" applyNumberFormat="1" applyFont="1" applyAlignment="1">
      <alignment/>
    </xf>
    <xf numFmtId="0" fontId="0" fillId="33" borderId="0" xfId="0" applyFill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23" sqref="E23:E25"/>
    </sheetView>
  </sheetViews>
  <sheetFormatPr defaultColWidth="11.00390625" defaultRowHeight="15.75"/>
  <sheetData>
    <row r="1" spans="1:5" ht="15">
      <c r="A1" s="1" t="s">
        <v>26</v>
      </c>
      <c r="E1" t="s">
        <v>30</v>
      </c>
    </row>
    <row r="2" spans="1:6" ht="15">
      <c r="A2" s="10" t="s">
        <v>37</v>
      </c>
      <c r="E2" s="8">
        <f>3/5</f>
        <v>0.6</v>
      </c>
      <c r="F2" t="s">
        <v>35</v>
      </c>
    </row>
    <row r="4" spans="1:6" ht="15">
      <c r="A4" s="1" t="s">
        <v>11</v>
      </c>
      <c r="E4" s="5" t="s">
        <v>4</v>
      </c>
      <c r="F4" s="5" t="s">
        <v>5</v>
      </c>
    </row>
    <row r="5" spans="2:6" ht="15">
      <c r="B5" t="s">
        <v>0</v>
      </c>
      <c r="E5" s="9">
        <f>45500*1.15*E2</f>
        <v>31394.999999999993</v>
      </c>
      <c r="F5" t="s">
        <v>31</v>
      </c>
    </row>
    <row r="6" spans="2:6" ht="15">
      <c r="B6" t="s">
        <v>1</v>
      </c>
      <c r="E6" s="9">
        <f>(E5+E7+E9)*0.0765</f>
        <v>5691.2175</v>
      </c>
      <c r="F6" t="s">
        <v>24</v>
      </c>
    </row>
    <row r="7" spans="2:6" ht="15">
      <c r="B7" t="s">
        <v>2</v>
      </c>
      <c r="E7" s="9">
        <v>5000</v>
      </c>
      <c r="F7" t="s">
        <v>20</v>
      </c>
    </row>
    <row r="8" spans="2:7" ht="15">
      <c r="B8" t="s">
        <v>3</v>
      </c>
      <c r="E8" s="7">
        <v>0</v>
      </c>
      <c r="F8" t="s">
        <v>27</v>
      </c>
      <c r="G8" t="s">
        <v>27</v>
      </c>
    </row>
    <row r="9" spans="2:5" ht="15">
      <c r="B9" t="s">
        <v>28</v>
      </c>
      <c r="E9" s="9">
        <v>38000</v>
      </c>
    </row>
    <row r="10" ht="15">
      <c r="E10" s="7"/>
    </row>
    <row r="11" spans="1:5" ht="15">
      <c r="A11" s="1" t="s">
        <v>25</v>
      </c>
      <c r="E11" s="7"/>
    </row>
    <row r="12" spans="2:6" ht="15">
      <c r="B12" t="s">
        <v>12</v>
      </c>
      <c r="E12" s="9">
        <f>E7+E9</f>
        <v>43000</v>
      </c>
      <c r="F12" t="s">
        <v>33</v>
      </c>
    </row>
    <row r="13" spans="2:6" ht="15">
      <c r="B13" t="s">
        <v>13</v>
      </c>
      <c r="E13" s="9">
        <v>43000</v>
      </c>
      <c r="F13" t="s">
        <v>33</v>
      </c>
    </row>
    <row r="14" ht="15">
      <c r="E14" s="2"/>
    </row>
    <row r="15" spans="1:6" ht="15">
      <c r="A15" s="1" t="s">
        <v>22</v>
      </c>
      <c r="E15" s="3">
        <f>SUM(E5:E12)</f>
        <v>123086.2175</v>
      </c>
      <c r="F15" t="s">
        <v>23</v>
      </c>
    </row>
    <row r="17" spans="1:6" ht="15">
      <c r="A17" s="1" t="s">
        <v>6</v>
      </c>
      <c r="B17" t="s">
        <v>7</v>
      </c>
      <c r="E17" s="2">
        <f>0.18*(SUM(E5:E9))</f>
        <v>14415.51915</v>
      </c>
      <c r="F17" t="s">
        <v>34</v>
      </c>
    </row>
    <row r="18" spans="2:6" ht="15">
      <c r="B18" t="s">
        <v>8</v>
      </c>
      <c r="E18" s="9">
        <v>32052</v>
      </c>
      <c r="F18" t="s">
        <v>9</v>
      </c>
    </row>
    <row r="19" spans="2:6" ht="15">
      <c r="B19" t="s">
        <v>10</v>
      </c>
      <c r="E19" s="9">
        <v>2772</v>
      </c>
      <c r="F19" t="s">
        <v>9</v>
      </c>
    </row>
    <row r="20" spans="1:5" ht="15">
      <c r="A20" t="s">
        <v>14</v>
      </c>
      <c r="E20" s="3">
        <f>SUM(E17:E19)</f>
        <v>49239.51915</v>
      </c>
    </row>
    <row r="21" ht="15">
      <c r="E21" s="2"/>
    </row>
    <row r="22" spans="1:5" ht="15">
      <c r="A22" s="1" t="s">
        <v>32</v>
      </c>
      <c r="E22" s="2"/>
    </row>
    <row r="23" spans="2:6" ht="15">
      <c r="B23" t="s">
        <v>15</v>
      </c>
      <c r="E23" s="9">
        <f>500*1.15</f>
        <v>575</v>
      </c>
      <c r="F23" t="s">
        <v>16</v>
      </c>
    </row>
    <row r="24" spans="2:6" ht="15">
      <c r="B24" t="s">
        <v>17</v>
      </c>
      <c r="E24" s="9">
        <f>4000*1.15</f>
        <v>4600</v>
      </c>
      <c r="F24" t="s">
        <v>16</v>
      </c>
    </row>
    <row r="25" spans="2:6" ht="15">
      <c r="B25" t="s">
        <v>19</v>
      </c>
      <c r="E25" s="9">
        <v>575</v>
      </c>
      <c r="F25" t="s">
        <v>20</v>
      </c>
    </row>
    <row r="26" spans="1:5" ht="15">
      <c r="A26" t="s">
        <v>18</v>
      </c>
      <c r="E26" s="3">
        <f>SUM(E23:E25)</f>
        <v>5750</v>
      </c>
    </row>
    <row r="28" spans="1:6" ht="15.75" thickBot="1">
      <c r="A28" t="s">
        <v>21</v>
      </c>
      <c r="E28" s="4">
        <f>SUM(E5:E8,E20,E26)</f>
        <v>97075.73664999999</v>
      </c>
      <c r="F28" t="s">
        <v>29</v>
      </c>
    </row>
    <row r="29" ht="15.75" thickTop="1"/>
    <row r="30" ht="15">
      <c r="A30" s="6" t="s">
        <v>36</v>
      </c>
    </row>
    <row r="31" ht="15">
      <c r="A31" s="6"/>
    </row>
    <row r="32" ht="15">
      <c r="A32" s="6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Barrington Bates</dc:creator>
  <cp:keywords/>
  <dc:description/>
  <cp:lastModifiedBy>J. Barrington Bates</cp:lastModifiedBy>
  <cp:lastPrinted>2013-10-26T20:09:07Z</cp:lastPrinted>
  <dcterms:created xsi:type="dcterms:W3CDTF">2013-09-13T19:47:31Z</dcterms:created>
  <dcterms:modified xsi:type="dcterms:W3CDTF">2013-11-08T15:40:23Z</dcterms:modified>
  <cp:category/>
  <cp:version/>
  <cp:contentType/>
  <cp:contentStatus/>
</cp:coreProperties>
</file>